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vit-my.sharepoint.com/personal/piret_zahkna_elvl_ee/Documents/Eelarvestrateegia/"/>
    </mc:Choice>
  </mc:AlternateContent>
  <xr:revisionPtr revIDLastSave="500" documentId="8_{DE6FBDBF-C412-4227-881D-0C767C4D1FCB}" xr6:coauthVersionLast="47" xr6:coauthVersionMax="47" xr10:uidLastSave="{D0E86008-0AEE-40C1-8A37-0D612CA3B150}"/>
  <bookViews>
    <workbookView xWindow="-105" yWindow="0" windowWidth="20205" windowHeight="23385" xr2:uid="{FD01DD82-9C12-4DFC-ABAC-8C18885281F1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8" i="1" l="1"/>
  <c r="C31" i="1"/>
  <c r="C28" i="1" s="1"/>
  <c r="G89" i="1"/>
  <c r="F89" i="1"/>
  <c r="E89" i="1"/>
  <c r="D89" i="1"/>
  <c r="C89" i="1"/>
  <c r="D32" i="1"/>
  <c r="E32" i="1"/>
  <c r="F32" i="1"/>
  <c r="G32" i="1"/>
  <c r="C32" i="1"/>
  <c r="D19" i="1"/>
  <c r="E19" i="1"/>
  <c r="F19" i="1"/>
  <c r="G19" i="1"/>
  <c r="C19" i="1"/>
  <c r="C12" i="1"/>
  <c r="G74" i="1"/>
  <c r="G70" i="1"/>
  <c r="C86" i="1"/>
  <c r="D63" i="1"/>
  <c r="C84" i="1"/>
  <c r="E84" i="1"/>
  <c r="F84" i="1"/>
  <c r="G84" i="1"/>
  <c r="E79" i="1"/>
  <c r="F79" i="1"/>
  <c r="G79" i="1"/>
  <c r="C79" i="1"/>
  <c r="D79" i="1"/>
  <c r="C72" i="1"/>
  <c r="C69" i="1"/>
  <c r="D56" i="1"/>
  <c r="E56" i="1"/>
  <c r="F56" i="1"/>
  <c r="G56" i="1"/>
  <c r="C56" i="1"/>
  <c r="D54" i="1"/>
  <c r="E54" i="1"/>
  <c r="F54" i="1"/>
  <c r="G54" i="1"/>
  <c r="C54" i="1"/>
  <c r="G9" i="1"/>
  <c r="G7" i="1" s="1"/>
  <c r="G5" i="1"/>
  <c r="D51" i="1"/>
  <c r="E51" i="1"/>
  <c r="F51" i="1"/>
  <c r="G51" i="1"/>
  <c r="C51" i="1"/>
  <c r="D49" i="1"/>
  <c r="E49" i="1"/>
  <c r="F49" i="1"/>
  <c r="G49" i="1"/>
  <c r="C49" i="1"/>
  <c r="D45" i="1"/>
  <c r="E45" i="1"/>
  <c r="F45" i="1"/>
  <c r="G45" i="1"/>
  <c r="C45" i="1"/>
  <c r="D43" i="1"/>
  <c r="E43" i="1"/>
  <c r="F43" i="1"/>
  <c r="G43" i="1"/>
  <c r="C43" i="1"/>
  <c r="D40" i="1"/>
  <c r="E40" i="1"/>
  <c r="F40" i="1"/>
  <c r="G40" i="1"/>
  <c r="D37" i="1"/>
  <c r="E37" i="1"/>
  <c r="F37" i="1"/>
  <c r="G37" i="1"/>
  <c r="D34" i="1"/>
  <c r="E34" i="1"/>
  <c r="F34" i="1"/>
  <c r="G34" i="1"/>
  <c r="C40" i="1"/>
  <c r="C37" i="1"/>
  <c r="C34" i="1"/>
  <c r="D28" i="1"/>
  <c r="E28" i="1"/>
  <c r="F28" i="1"/>
  <c r="G28" i="1"/>
  <c r="D25" i="1"/>
  <c r="E25" i="1"/>
  <c r="F25" i="1"/>
  <c r="G25" i="1"/>
  <c r="C25" i="1"/>
  <c r="E17" i="1"/>
  <c r="D17" i="1"/>
  <c r="D7" i="1"/>
  <c r="E7" i="1"/>
  <c r="F7" i="1"/>
  <c r="C7" i="1"/>
  <c r="D4" i="1"/>
  <c r="D11" i="1" s="1"/>
  <c r="D16" i="1" s="1"/>
  <c r="E4" i="1"/>
  <c r="F4" i="1"/>
  <c r="G4" i="1"/>
  <c r="C4" i="1"/>
  <c r="C11" i="1" s="1"/>
  <c r="C16" i="1" s="1"/>
  <c r="E63" i="1"/>
  <c r="F63" i="1"/>
  <c r="G63" i="1"/>
  <c r="G86" i="1"/>
  <c r="F86" i="1"/>
  <c r="D84" i="1"/>
  <c r="E76" i="1"/>
  <c r="F76" i="1"/>
  <c r="G76" i="1"/>
  <c r="D76" i="1"/>
  <c r="G72" i="1"/>
  <c r="F72" i="1"/>
  <c r="E72" i="1"/>
  <c r="G69" i="1"/>
  <c r="E69" i="1"/>
  <c r="D69" i="1"/>
  <c r="E11" i="1" l="1"/>
  <c r="E16" i="1" s="1"/>
  <c r="F11" i="1"/>
  <c r="F16" i="1" s="1"/>
  <c r="G11" i="1"/>
  <c r="G16" i="1" s="1"/>
  <c r="F69" i="1"/>
  <c r="D72" i="1"/>
  <c r="E86" i="1"/>
  <c r="D86" i="1"/>
</calcChain>
</file>

<file path=xl/sharedStrings.xml><?xml version="1.0" encoding="utf-8"?>
<sst xmlns="http://schemas.openxmlformats.org/spreadsheetml/2006/main" count="115" uniqueCount="56">
  <si>
    <t>Eelarve osa</t>
  </si>
  <si>
    <t>Kirje</t>
  </si>
  <si>
    <t>PÕHITEGEVUSE TULUD KOKKU</t>
  </si>
  <si>
    <t>PÕHITEGEVUSE KULUD KOKKU</t>
  </si>
  <si>
    <t>PÕHITEGEVUSE TULEM</t>
  </si>
  <si>
    <t>INVESTEERIMISTEGEVUS KOKKU</t>
  </si>
  <si>
    <t>EELARVE TULEM</t>
  </si>
  <si>
    <t>NÕUETE JA KOHUSTISTE MUUTUS</t>
  </si>
  <si>
    <t>LIKVIIDSETE VARADE MUUTUS</t>
  </si>
  <si>
    <t>10 Raha muutus</t>
  </si>
  <si>
    <t>Raha perioodi alguses</t>
  </si>
  <si>
    <t>Raha perioodi lõpus</t>
  </si>
  <si>
    <t>2027</t>
  </si>
  <si>
    <t>2028</t>
  </si>
  <si>
    <t>2029</t>
  </si>
  <si>
    <t>2030</t>
  </si>
  <si>
    <t>MÕJU – ELVL-i tegevuse tulemus liikmetele ja riigi tasandil</t>
  </si>
  <si>
    <t>KOV tugevam positsioon riigi tasandil</t>
  </si>
  <si>
    <t>Põhitegevuse tulud</t>
  </si>
  <si>
    <t>Põhitegevuse kulud</t>
  </si>
  <si>
    <t>ELVL analüütilise võimekuse tugevdamine</t>
  </si>
  <si>
    <t>sh tööjõukulud</t>
  </si>
  <si>
    <t>sh muud tegevuskulud</t>
  </si>
  <si>
    <t>VÕIMEKUS – Liikmete teadmised, koostöö ja arenguvõime</t>
  </si>
  <si>
    <t>Teadmiste jagamine ja parimate praktikate levitamine</t>
  </si>
  <si>
    <t>Rahvusvaheline koostöö</t>
  </si>
  <si>
    <t>sh toetused</t>
  </si>
  <si>
    <t>sh muud tulud</t>
  </si>
  <si>
    <t>sh sntud toetused</t>
  </si>
  <si>
    <t>Investeerimistegevus</t>
  </si>
  <si>
    <t>sh toetus põhivara soetuseks</t>
  </si>
  <si>
    <t>sh investeerimiskulud</t>
  </si>
  <si>
    <t>TOIMIMINE – Liikmete kaasamine ning organisatsiooni toimimiseks vajalikud ressursid</t>
  </si>
  <si>
    <t>Liikmete kaasamine ja omavalitsuse tulevikuvaade</t>
  </si>
  <si>
    <t>sh antud toetused</t>
  </si>
  <si>
    <t>Üksus</t>
  </si>
  <si>
    <t>BÜROO, JUHTORGANID JA VÄLISSUHTED</t>
  </si>
  <si>
    <t>sh majandamiskulud</t>
  </si>
  <si>
    <t>IKT KOMPETENTSIKESKUS</t>
  </si>
  <si>
    <t>sh antud toetused investeeringuks</t>
  </si>
  <si>
    <t>sh investeeringud</t>
  </si>
  <si>
    <t>LÕIMUMINE</t>
  </si>
  <si>
    <t>INIMVARA ARENDAMINE</t>
  </si>
  <si>
    <t>KLIIMAPROJEKTID</t>
  </si>
  <si>
    <t>Eesti Linnade ja  Valdade Liidu eelarvestrateegia 2027-2030</t>
  </si>
  <si>
    <t>Tulude ja kulude jaotus üksuste lõikes</t>
  </si>
  <si>
    <t>Tulude ja kulude jaotus tegevussuunade lõikes</t>
  </si>
  <si>
    <t>Toetused</t>
  </si>
  <si>
    <t>Muud tulud</t>
  </si>
  <si>
    <t>Antud toetused</t>
  </si>
  <si>
    <t>Tööjõukulud</t>
  </si>
  <si>
    <t>Majandamiskulud</t>
  </si>
  <si>
    <t>PV toetus</t>
  </si>
  <si>
    <t>Intressitulud</t>
  </si>
  <si>
    <t>Kohustiste ja nõuete muutus</t>
  </si>
  <si>
    <t>sh intressitulud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</si>
</sst>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425]_-;\-* #,##0.00\ [$€-425]_-;_-* &quot;-&quot;??\ [$€-425]_-;_-@_-"/>
    <numFmt numFmtId="165" formatCode="_-* #,##0\ [$€-425]_-;\-* #,##0\ [$€-425]_-;_-* &quot;-&quot;??\ [$€-425]_-;_-@_-"/>
    <numFmt numFmtId="166" formatCode="_-* #,##0\ &quot;€&quot;_-;\-* #,##0\ &quot;€&quot;_-;_-* &quot;-&quot;??\ &quot;€&quot;_-;_-@_-"/>
  </numFmts>
  <fonts count="18">
    <font>
      <sz val="11"/>
      <color theme="1"/>
      <name val="Aptos Narrow"/>
      <family val="2"/>
      <charset val="186"/>
      <scheme val="minor"/>
    </font>
    <font>
      <sz val="11"/>
      <name val="Carlito"/>
    </font>
    <font>
      <b/>
      <sz val="11"/>
      <color rgb="FFFFFFFF"/>
      <name val="Aptos"/>
      <family val="2"/>
    </font>
    <font>
      <i/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rgb="FF08384D"/>
      <name val="Aptos"/>
      <family val="2"/>
    </font>
    <font>
      <sz val="11"/>
      <color rgb="FF1F2933"/>
      <name val="Aptos"/>
      <family val="2"/>
    </font>
    <font>
      <sz val="11"/>
      <name val="Aptos"/>
      <family val="2"/>
    </font>
    <font>
      <sz val="11"/>
      <color rgb="FFFFFFFF"/>
      <name val="Aptos"/>
      <family val="2"/>
    </font>
    <font>
      <sz val="11"/>
      <color rgb="FF1F2933"/>
      <name val="Aptos"/>
      <family val="2"/>
      <charset val="186"/>
    </font>
    <font>
      <i/>
      <sz val="11"/>
      <name val="Aptos"/>
      <family val="2"/>
    </font>
    <font>
      <i/>
      <sz val="11"/>
      <color rgb="FF1F2933"/>
      <name val="Aptos"/>
      <family val="2"/>
    </font>
    <font>
      <sz val="11"/>
      <name val="Aptos"/>
      <family val="2"/>
      <charset val="186"/>
    </font>
    <font>
      <i/>
      <sz val="11"/>
      <color rgb="FF1F2933"/>
      <name val="Aptos"/>
      <family val="2"/>
      <charset val="186"/>
    </font>
    <font>
      <i/>
      <sz val="11"/>
      <name val="Aptos"/>
      <family val="2"/>
      <charset val="186"/>
    </font>
    <font>
      <b/>
      <i/>
      <sz val="11"/>
      <color rgb="FF16753A"/>
      <name val="Aptos"/>
      <family val="2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EEF7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8CFDA"/>
      </left>
      <right style="thin">
        <color rgb="FFB8CFDA"/>
      </right>
      <top style="thin">
        <color rgb="FFB8CFDA"/>
      </top>
      <bottom style="thin">
        <color rgb="FFB8CFDA"/>
      </bottom>
      <diagonal/>
    </border>
    <border>
      <left style="thin">
        <color rgb="FFB8CFDA"/>
      </left>
      <right style="thin">
        <color rgb="FFB8CFDA"/>
      </right>
      <top/>
      <bottom style="thin">
        <color rgb="FFB8CFDA"/>
      </bottom>
      <diagonal/>
    </border>
    <border>
      <left style="thin">
        <color rgb="FFB8CFDA"/>
      </left>
      <right style="thin">
        <color rgb="FFB8CFDA"/>
      </right>
      <top style="thin">
        <color rgb="FFB8CFDA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B8CFDA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0" fontId="1" fillId="0" borderId="0"/>
    <xf numFmtId="44" fontId="4" fillId="0" borderId="0" applyFont="0" applyFill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</cellStyleXfs>
  <cellXfs count="51">
    <xf numFmtId="0" fontId="0" fillId="0" borderId="0" xfId="0"/>
    <xf numFmtId="0" fontId="3" fillId="0" borderId="0" xfId="0" applyFont="1"/>
    <xf numFmtId="165" fontId="0" fillId="0" borderId="0" xfId="0" applyNumberFormat="1"/>
    <xf numFmtId="0" fontId="2" fillId="4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horizontal="left" vertical="center"/>
    </xf>
    <xf numFmtId="166" fontId="5" fillId="3" borderId="6" xfId="2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165" fontId="6" fillId="0" borderId="2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vertical="center"/>
    </xf>
    <xf numFmtId="165" fontId="6" fillId="0" borderId="4" xfId="1" applyNumberFormat="1" applyFont="1" applyBorder="1" applyAlignment="1">
      <alignment horizontal="right" vertical="center"/>
    </xf>
    <xf numFmtId="0" fontId="2" fillId="4" borderId="0" xfId="1" applyFont="1" applyFill="1" applyAlignment="1">
      <alignment vertical="center"/>
    </xf>
    <xf numFmtId="165" fontId="2" fillId="4" borderId="0" xfId="1" applyNumberFormat="1" applyFont="1" applyFill="1" applyAlignment="1">
      <alignment horizontal="right" vertical="center"/>
    </xf>
    <xf numFmtId="0" fontId="5" fillId="3" borderId="8" xfId="1" applyFont="1" applyFill="1" applyBorder="1" applyAlignment="1">
      <alignment horizontal="left" vertical="center"/>
    </xf>
    <xf numFmtId="0" fontId="5" fillId="3" borderId="9" xfId="1" applyFont="1" applyFill="1" applyBorder="1" applyAlignment="1">
      <alignment horizontal="left" vertical="center"/>
    </xf>
    <xf numFmtId="166" fontId="5" fillId="3" borderId="9" xfId="2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165" fontId="6" fillId="0" borderId="3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65" fontId="7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4" fillId="0" borderId="0" xfId="0" applyFont="1"/>
    <xf numFmtId="0" fontId="5" fillId="3" borderId="1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9" fillId="2" borderId="0" xfId="1" applyFont="1" applyFill="1" applyAlignment="1">
      <alignment vertical="center"/>
    </xf>
    <xf numFmtId="165" fontId="6" fillId="2" borderId="2" xfId="1" applyNumberFormat="1" applyFont="1" applyFill="1" applyBorder="1" applyAlignment="1">
      <alignment horizontal="right" vertical="center"/>
    </xf>
    <xf numFmtId="0" fontId="10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 indent="1"/>
    </xf>
    <xf numFmtId="0" fontId="12" fillId="2" borderId="0" xfId="1" applyFont="1" applyFill="1" applyAlignment="1">
      <alignment vertical="center"/>
    </xf>
    <xf numFmtId="0" fontId="13" fillId="0" borderId="0" xfId="1" applyFont="1" applyAlignment="1">
      <alignment horizontal="left" vertical="center" indent="1"/>
    </xf>
    <xf numFmtId="0" fontId="14" fillId="0" borderId="0" xfId="1" applyFont="1" applyAlignment="1">
      <alignment horizontal="left" vertical="center" indent="1"/>
    </xf>
    <xf numFmtId="0" fontId="6" fillId="2" borderId="3" xfId="1" applyFont="1" applyFill="1" applyBorder="1" applyAlignment="1">
      <alignment vertical="center"/>
    </xf>
    <xf numFmtId="0" fontId="11" fillId="0" borderId="2" xfId="1" applyFont="1" applyBorder="1" applyAlignment="1">
      <alignment vertical="center"/>
    </xf>
    <xf numFmtId="165" fontId="11" fillId="0" borderId="2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vertical="center"/>
    </xf>
    <xf numFmtId="0" fontId="6" fillId="2" borderId="3" xfId="1" applyFont="1" applyFill="1" applyBorder="1" applyAlignment="1">
      <alignment vertical="center" wrapText="1"/>
    </xf>
    <xf numFmtId="0" fontId="13" fillId="0" borderId="2" xfId="1" applyFont="1" applyBorder="1" applyAlignment="1">
      <alignment vertical="center"/>
    </xf>
    <xf numFmtId="0" fontId="4" fillId="2" borderId="0" xfId="0" applyFont="1" applyFill="1"/>
    <xf numFmtId="164" fontId="4" fillId="2" borderId="0" xfId="0" applyNumberFormat="1" applyFont="1" applyFill="1"/>
    <xf numFmtId="164" fontId="11" fillId="0" borderId="2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6" fillId="0" borderId="10" xfId="3" applyAlignment="1">
      <alignment horizontal="center"/>
    </xf>
    <xf numFmtId="0" fontId="17" fillId="0" borderId="11" xfId="4" applyAlignment="1">
      <alignment horizontal="center"/>
    </xf>
    <xf numFmtId="0" fontId="6" fillId="0" borderId="0" xfId="1" applyFont="1" applyBorder="1" applyAlignment="1">
      <alignment vertical="center"/>
    </xf>
    <xf numFmtId="165" fontId="6" fillId="0" borderId="0" xfId="1" applyNumberFormat="1" applyFont="1" applyBorder="1" applyAlignment="1">
      <alignment horizontal="right" vertical="center"/>
    </xf>
    <xf numFmtId="166" fontId="0" fillId="0" borderId="0" xfId="0" applyNumberFormat="1"/>
    <xf numFmtId="0" fontId="4" fillId="0" borderId="0" xfId="0" applyFont="1" applyBorder="1" applyAlignment="1">
      <alignment horizontal="center" wrapText="1"/>
    </xf>
  </cellXfs>
  <cellStyles count="5">
    <cellStyle name="Normaallaad" xfId="0" builtinId="0"/>
    <cellStyle name="Normal" xfId="1" xr:uid="{ACF83A70-6E94-478E-A55C-D67839323FA4}"/>
    <cellStyle name="Pealkiri 1" xfId="3" builtinId="16"/>
    <cellStyle name="Pealkiri 2" xfId="4" builtinId="17"/>
    <cellStyle name="Valu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9C86-AAAC-4AD9-8290-6E9907C70D6D}">
  <dimension ref="A1:P97"/>
  <sheetViews>
    <sheetView tabSelected="1" zoomScale="91" workbookViewId="0">
      <selection activeCell="J35" sqref="J35"/>
    </sheetView>
  </sheetViews>
  <sheetFormatPr defaultRowHeight="15"/>
  <cols>
    <col min="1" max="1" width="36.85546875" customWidth="1"/>
    <col min="2" max="2" width="45.85546875" customWidth="1"/>
    <col min="3" max="3" width="15" bestFit="1" customWidth="1"/>
    <col min="4" max="4" width="15.140625" bestFit="1" customWidth="1"/>
    <col min="5" max="7" width="15" bestFit="1" customWidth="1"/>
    <col min="11" max="11" width="10.7109375" bestFit="1" customWidth="1"/>
  </cols>
  <sheetData>
    <row r="1" spans="1:11" ht="20.25" thickBot="1">
      <c r="A1" s="45" t="s">
        <v>44</v>
      </c>
      <c r="B1" s="45"/>
      <c r="C1" s="45"/>
      <c r="D1" s="45"/>
      <c r="E1" s="45"/>
      <c r="F1" s="45"/>
      <c r="G1" s="45"/>
    </row>
    <row r="2" spans="1:11" ht="15.75" thickTop="1"/>
    <row r="3" spans="1:11">
      <c r="A3" s="3" t="s">
        <v>0</v>
      </c>
      <c r="B3" s="3" t="s">
        <v>1</v>
      </c>
      <c r="C3" s="3">
        <v>2026</v>
      </c>
      <c r="D3" s="3" t="s">
        <v>12</v>
      </c>
      <c r="E3" s="3" t="s">
        <v>13</v>
      </c>
      <c r="F3" s="3" t="s">
        <v>14</v>
      </c>
      <c r="G3" s="3" t="s">
        <v>15</v>
      </c>
    </row>
    <row r="4" spans="1:11">
      <c r="A4" s="4" t="s">
        <v>2</v>
      </c>
      <c r="B4" s="5"/>
      <c r="C4" s="6">
        <f>C5+C6</f>
        <v>3210784</v>
      </c>
      <c r="D4" s="6">
        <f t="shared" ref="D4:G4" si="0">D5+D6</f>
        <v>3370933</v>
      </c>
      <c r="E4" s="6">
        <f t="shared" si="0"/>
        <v>3272504</v>
      </c>
      <c r="F4" s="6">
        <f t="shared" si="0"/>
        <v>2720092</v>
      </c>
      <c r="G4" s="6">
        <f t="shared" si="0"/>
        <v>2306172</v>
      </c>
    </row>
    <row r="5" spans="1:11">
      <c r="A5" s="7"/>
      <c r="B5" s="7" t="s">
        <v>47</v>
      </c>
      <c r="C5" s="8">
        <v>2864976</v>
      </c>
      <c r="D5" s="8">
        <v>2996933</v>
      </c>
      <c r="E5" s="8">
        <v>2879344</v>
      </c>
      <c r="F5" s="8">
        <v>2305956</v>
      </c>
      <c r="G5" s="8">
        <f>2068907-200000</f>
        <v>1868907</v>
      </c>
    </row>
    <row r="6" spans="1:11">
      <c r="A6" s="7"/>
      <c r="B6" s="7" t="s">
        <v>48</v>
      </c>
      <c r="C6" s="8">
        <v>345808</v>
      </c>
      <c r="D6" s="8">
        <v>374000</v>
      </c>
      <c r="E6" s="8">
        <v>393160</v>
      </c>
      <c r="F6" s="8">
        <v>414136</v>
      </c>
      <c r="G6" s="8">
        <v>437265</v>
      </c>
    </row>
    <row r="7" spans="1:11">
      <c r="A7" s="4" t="s">
        <v>3</v>
      </c>
      <c r="B7" s="5"/>
      <c r="C7" s="6">
        <f>C8+C9+C10</f>
        <v>-3361256</v>
      </c>
      <c r="D7" s="6">
        <f t="shared" ref="D7:G7" si="1">D8+D9+D10</f>
        <v>-3476807</v>
      </c>
      <c r="E7" s="6">
        <f t="shared" si="1"/>
        <v>-3373170</v>
      </c>
      <c r="F7" s="6">
        <f t="shared" si="1"/>
        <v>-2789032</v>
      </c>
      <c r="G7" s="6">
        <f t="shared" si="1"/>
        <v>-2321838</v>
      </c>
    </row>
    <row r="8" spans="1:11">
      <c r="A8" s="7"/>
      <c r="B8" s="7" t="s">
        <v>49</v>
      </c>
      <c r="C8" s="8">
        <v>-946902</v>
      </c>
      <c r="D8" s="8">
        <v>-831758</v>
      </c>
      <c r="E8" s="8">
        <v>-638072</v>
      </c>
      <c r="F8" s="8">
        <v>-145622</v>
      </c>
      <c r="G8" s="8">
        <v>-9000</v>
      </c>
      <c r="K8" s="2"/>
    </row>
    <row r="9" spans="1:11">
      <c r="A9" s="7"/>
      <c r="B9" s="7" t="s">
        <v>50</v>
      </c>
      <c r="C9" s="8">
        <v>-1189852</v>
      </c>
      <c r="D9" s="8">
        <v>-1388986</v>
      </c>
      <c r="E9" s="8">
        <v>-1390821</v>
      </c>
      <c r="F9" s="8">
        <v>-1412149</v>
      </c>
      <c r="G9" s="8">
        <f>-1514029+200000</f>
        <v>-1314029</v>
      </c>
      <c r="K9" s="2"/>
    </row>
    <row r="10" spans="1:11">
      <c r="A10" s="9"/>
      <c r="B10" s="9" t="s">
        <v>51</v>
      </c>
      <c r="C10" s="10">
        <v>-1224502</v>
      </c>
      <c r="D10" s="10">
        <v>-1256063</v>
      </c>
      <c r="E10" s="10">
        <v>-1344277</v>
      </c>
      <c r="F10" s="10">
        <v>-1231261</v>
      </c>
      <c r="G10" s="10">
        <v>-998809</v>
      </c>
      <c r="K10" s="2"/>
    </row>
    <row r="11" spans="1:11">
      <c r="A11" s="11" t="s">
        <v>4</v>
      </c>
      <c r="B11" s="11"/>
      <c r="C11" s="12">
        <f>C4+C7</f>
        <v>-150472</v>
      </c>
      <c r="D11" s="12">
        <f t="shared" ref="D11:G11" si="2">D4+D7</f>
        <v>-105874</v>
      </c>
      <c r="E11" s="12">
        <f t="shared" si="2"/>
        <v>-100666</v>
      </c>
      <c r="F11" s="12">
        <f t="shared" si="2"/>
        <v>-68940</v>
      </c>
      <c r="G11" s="12">
        <f t="shared" si="2"/>
        <v>-15666</v>
      </c>
    </row>
    <row r="12" spans="1:11">
      <c r="A12" s="13" t="s">
        <v>5</v>
      </c>
      <c r="B12" s="14"/>
      <c r="C12" s="15">
        <f>SUM(C13:C15)</f>
        <v>350</v>
      </c>
      <c r="D12" s="15">
        <v>0</v>
      </c>
      <c r="E12" s="15">
        <v>0</v>
      </c>
      <c r="F12" s="15">
        <v>0</v>
      </c>
      <c r="G12" s="15">
        <v>0</v>
      </c>
    </row>
    <row r="13" spans="1:11">
      <c r="A13" s="7"/>
      <c r="B13" s="7" t="s">
        <v>29</v>
      </c>
      <c r="C13" s="8">
        <v>-151830</v>
      </c>
      <c r="D13" s="8">
        <v>-300000</v>
      </c>
      <c r="E13" s="8"/>
      <c r="F13" s="8"/>
      <c r="G13" s="8"/>
    </row>
    <row r="14" spans="1:11">
      <c r="A14" s="9"/>
      <c r="B14" s="9" t="s">
        <v>52</v>
      </c>
      <c r="C14" s="10">
        <v>151830</v>
      </c>
      <c r="D14" s="10">
        <v>300000</v>
      </c>
      <c r="E14" s="10"/>
      <c r="F14" s="10"/>
      <c r="G14" s="10"/>
    </row>
    <row r="15" spans="1:11">
      <c r="A15" s="47"/>
      <c r="B15" s="47" t="s">
        <v>53</v>
      </c>
      <c r="C15" s="48">
        <v>350</v>
      </c>
      <c r="D15" s="48"/>
      <c r="E15" s="48"/>
      <c r="F15" s="48"/>
      <c r="G15" s="48"/>
    </row>
    <row r="16" spans="1:11">
      <c r="A16" s="4" t="s">
        <v>6</v>
      </c>
      <c r="B16" s="5"/>
      <c r="C16" s="6">
        <f>C11+C12</f>
        <v>-150122</v>
      </c>
      <c r="D16" s="6">
        <f t="shared" ref="D16:G16" si="3">D11+D12</f>
        <v>-105874</v>
      </c>
      <c r="E16" s="6">
        <f t="shared" si="3"/>
        <v>-100666</v>
      </c>
      <c r="F16" s="6">
        <f t="shared" si="3"/>
        <v>-68940</v>
      </c>
      <c r="G16" s="6">
        <f t="shared" si="3"/>
        <v>-15666</v>
      </c>
    </row>
    <row r="17" spans="1:16">
      <c r="A17" s="4" t="s">
        <v>7</v>
      </c>
      <c r="B17" s="5"/>
      <c r="C17" s="6"/>
      <c r="D17" s="6">
        <f>D18</f>
        <v>18904</v>
      </c>
      <c r="E17" s="6">
        <f>E18</f>
        <v>-18904</v>
      </c>
      <c r="F17" s="6"/>
      <c r="G17" s="6"/>
    </row>
    <row r="18" spans="1:16">
      <c r="A18" s="16"/>
      <c r="B18" s="17" t="s">
        <v>54</v>
      </c>
      <c r="C18" s="18"/>
      <c r="D18" s="18">
        <v>18904</v>
      </c>
      <c r="E18" s="18">
        <v>-18904</v>
      </c>
      <c r="F18" s="18"/>
      <c r="G18" s="18"/>
    </row>
    <row r="19" spans="1:16">
      <c r="A19" s="4" t="s">
        <v>8</v>
      </c>
      <c r="B19" s="5" t="s">
        <v>9</v>
      </c>
      <c r="C19" s="6">
        <f>C21-C20</f>
        <v>-150122</v>
      </c>
      <c r="D19" s="6">
        <f t="shared" ref="D19:G19" si="4">D21-D20</f>
        <v>-102970</v>
      </c>
      <c r="E19" s="6">
        <f t="shared" si="4"/>
        <v>-135470</v>
      </c>
      <c r="F19" s="6">
        <f t="shared" si="4"/>
        <v>-84737</v>
      </c>
      <c r="G19" s="6">
        <f t="shared" si="4"/>
        <v>-31358</v>
      </c>
    </row>
    <row r="20" spans="1:16">
      <c r="A20" s="19"/>
      <c r="B20" s="20" t="s">
        <v>10</v>
      </c>
      <c r="C20" s="21">
        <v>628735.16</v>
      </c>
      <c r="D20" s="21">
        <v>452613.16000000003</v>
      </c>
      <c r="E20" s="21">
        <v>349643.16000000003</v>
      </c>
      <c r="F20" s="21">
        <v>214173.16000000003</v>
      </c>
      <c r="G20" s="21">
        <v>129436.16000000003</v>
      </c>
    </row>
    <row r="21" spans="1:16">
      <c r="A21" s="22"/>
      <c r="B21" s="20" t="s">
        <v>11</v>
      </c>
      <c r="C21" s="21">
        <v>478613.16000000003</v>
      </c>
      <c r="D21" s="21">
        <v>349643.16000000003</v>
      </c>
      <c r="E21" s="21">
        <v>214173.16000000003</v>
      </c>
      <c r="F21" s="21">
        <v>129436.16000000003</v>
      </c>
      <c r="G21" s="21">
        <v>98078.160000000033</v>
      </c>
    </row>
    <row r="22" spans="1:16">
      <c r="A22" s="23"/>
      <c r="B22" s="23"/>
      <c r="C22" s="23"/>
      <c r="D22" s="23"/>
      <c r="E22" s="23"/>
      <c r="F22" s="23"/>
      <c r="G22" s="23"/>
    </row>
    <row r="23" spans="1:16" ht="18" thickBot="1">
      <c r="A23" s="46" t="s">
        <v>45</v>
      </c>
      <c r="B23" s="46"/>
      <c r="C23" s="46"/>
      <c r="D23" s="46"/>
      <c r="E23" s="46"/>
      <c r="F23" s="46"/>
      <c r="G23" s="46"/>
    </row>
    <row r="24" spans="1:16" ht="15.75" thickTop="1">
      <c r="A24" s="24" t="s">
        <v>35</v>
      </c>
      <c r="B24" s="25" t="s">
        <v>1</v>
      </c>
      <c r="C24" s="25">
        <v>2026</v>
      </c>
      <c r="D24" s="25">
        <v>2027</v>
      </c>
      <c r="E24" s="25">
        <v>2028</v>
      </c>
      <c r="F24" s="25">
        <v>2029</v>
      </c>
      <c r="G24" s="25">
        <v>2030</v>
      </c>
    </row>
    <row r="25" spans="1:16">
      <c r="A25" s="42" t="s">
        <v>36</v>
      </c>
      <c r="B25" s="26" t="s">
        <v>18</v>
      </c>
      <c r="C25" s="27">
        <f>C26+C27</f>
        <v>1160927</v>
      </c>
      <c r="D25" s="27">
        <f t="shared" ref="D25:G25" si="5">D26+D27</f>
        <v>1256848.52</v>
      </c>
      <c r="E25" s="27">
        <f t="shared" si="5"/>
        <v>1355996.4016000002</v>
      </c>
      <c r="F25" s="27">
        <f t="shared" si="5"/>
        <v>1463734.1137280003</v>
      </c>
      <c r="G25" s="27">
        <f t="shared" si="5"/>
        <v>1580953.9828262404</v>
      </c>
      <c r="K25" s="2"/>
      <c r="L25" s="2"/>
      <c r="M25" s="2"/>
      <c r="N25" s="2"/>
      <c r="O25" s="2"/>
    </row>
    <row r="26" spans="1:16">
      <c r="A26" s="50"/>
      <c r="B26" s="28" t="s">
        <v>26</v>
      </c>
      <c r="C26" s="8">
        <v>1034119</v>
      </c>
      <c r="D26" s="8">
        <v>1116848.52</v>
      </c>
      <c r="E26" s="8">
        <v>1206196.4016000002</v>
      </c>
      <c r="F26" s="8">
        <v>1302692.1137280003</v>
      </c>
      <c r="G26" s="8">
        <v>1406907.4828262404</v>
      </c>
      <c r="K26" s="2"/>
      <c r="L26" s="2"/>
      <c r="M26" s="2"/>
      <c r="N26" s="2"/>
      <c r="O26" s="2"/>
      <c r="P26" s="2"/>
    </row>
    <row r="27" spans="1:16">
      <c r="A27" s="50"/>
      <c r="B27" s="29" t="s">
        <v>27</v>
      </c>
      <c r="C27" s="8">
        <v>126808</v>
      </c>
      <c r="D27" s="8">
        <v>140000</v>
      </c>
      <c r="E27" s="8">
        <v>149800</v>
      </c>
      <c r="F27" s="8">
        <v>161042</v>
      </c>
      <c r="G27" s="8">
        <v>174046.5</v>
      </c>
    </row>
    <row r="28" spans="1:16">
      <c r="A28" s="50"/>
      <c r="B28" s="30" t="s">
        <v>19</v>
      </c>
      <c r="C28" s="27">
        <f>C29+C30+C31</f>
        <v>-1242696</v>
      </c>
      <c r="D28" s="27">
        <f t="shared" ref="D28:G28" si="6">D29+D30+D31</f>
        <v>-1382065.6199999999</v>
      </c>
      <c r="E28" s="27">
        <f t="shared" si="6"/>
        <v>-1437202.28</v>
      </c>
      <c r="F28" s="27">
        <f t="shared" si="6"/>
        <v>-1513548.9108300002</v>
      </c>
      <c r="G28" s="27">
        <f t="shared" si="6"/>
        <v>-1596619.72432735</v>
      </c>
    </row>
    <row r="29" spans="1:16">
      <c r="A29" s="50"/>
      <c r="B29" s="31" t="s">
        <v>34</v>
      </c>
      <c r="C29" s="8">
        <v>-9000</v>
      </c>
      <c r="D29" s="8">
        <v>-9000</v>
      </c>
      <c r="E29" s="8">
        <v>-9000</v>
      </c>
      <c r="F29" s="8">
        <v>-9000</v>
      </c>
      <c r="G29" s="8">
        <v>-9000</v>
      </c>
      <c r="K29" s="2"/>
    </row>
    <row r="30" spans="1:16">
      <c r="A30" s="50"/>
      <c r="B30" s="32" t="s">
        <v>21</v>
      </c>
      <c r="C30" s="8">
        <v>-766765</v>
      </c>
      <c r="D30" s="8">
        <v>-924508.41999999993</v>
      </c>
      <c r="E30" s="8">
        <v>-958257.50600000005</v>
      </c>
      <c r="F30" s="8">
        <v>-1011300.1220000001</v>
      </c>
      <c r="G30" s="8">
        <v>-1068809</v>
      </c>
      <c r="K30" s="2"/>
    </row>
    <row r="31" spans="1:16">
      <c r="A31" s="50"/>
      <c r="B31" s="31" t="s">
        <v>37</v>
      </c>
      <c r="C31" s="8">
        <f>-466581-350</f>
        <v>-466931</v>
      </c>
      <c r="D31" s="8">
        <v>-448557.2</v>
      </c>
      <c r="E31" s="8">
        <v>-469944.77399999998</v>
      </c>
      <c r="F31" s="8">
        <v>-493248.78883000009</v>
      </c>
      <c r="G31" s="8">
        <v>-518810.72432734998</v>
      </c>
      <c r="K31" s="2"/>
    </row>
    <row r="32" spans="1:16">
      <c r="A32" s="50"/>
      <c r="B32" s="30" t="s">
        <v>29</v>
      </c>
      <c r="C32" s="27">
        <f>C33</f>
        <v>350</v>
      </c>
      <c r="D32" s="27">
        <f t="shared" ref="D32:G32" si="7">D33</f>
        <v>0</v>
      </c>
      <c r="E32" s="27">
        <f t="shared" si="7"/>
        <v>0</v>
      </c>
      <c r="F32" s="27">
        <f t="shared" si="7"/>
        <v>0</v>
      </c>
      <c r="G32" s="27">
        <f t="shared" si="7"/>
        <v>0</v>
      </c>
    </row>
    <row r="33" spans="1:7">
      <c r="A33" s="50"/>
      <c r="B33" s="31" t="s">
        <v>55</v>
      </c>
      <c r="C33" s="8">
        <v>350</v>
      </c>
      <c r="D33" s="8"/>
      <c r="E33" s="8"/>
      <c r="F33" s="8"/>
      <c r="G33" s="8"/>
    </row>
    <row r="34" spans="1:7">
      <c r="A34" s="43" t="s">
        <v>38</v>
      </c>
      <c r="B34" s="26" t="s">
        <v>18</v>
      </c>
      <c r="C34" s="27">
        <f>C35+C36</f>
        <v>723923</v>
      </c>
      <c r="D34" s="27">
        <f t="shared" ref="D34:G34" si="8">D35+D36</f>
        <v>682765</v>
      </c>
      <c r="E34" s="27">
        <f t="shared" si="8"/>
        <v>705360</v>
      </c>
      <c r="F34" s="27">
        <f t="shared" si="8"/>
        <v>715094.4</v>
      </c>
      <c r="G34" s="27">
        <f t="shared" si="8"/>
        <v>725218.17599999998</v>
      </c>
    </row>
    <row r="35" spans="1:7">
      <c r="A35" s="43"/>
      <c r="B35" s="28" t="s">
        <v>26</v>
      </c>
      <c r="C35" s="8">
        <v>504923</v>
      </c>
      <c r="D35" s="8">
        <v>448765</v>
      </c>
      <c r="E35" s="8">
        <v>462000</v>
      </c>
      <c r="F35" s="8">
        <v>462000</v>
      </c>
      <c r="G35" s="8">
        <v>462000</v>
      </c>
    </row>
    <row r="36" spans="1:7">
      <c r="A36" s="43"/>
      <c r="B36" s="29" t="s">
        <v>27</v>
      </c>
      <c r="C36" s="8">
        <v>219000</v>
      </c>
      <c r="D36" s="8">
        <v>234000</v>
      </c>
      <c r="E36" s="8">
        <v>243360</v>
      </c>
      <c r="F36" s="8">
        <v>253094.39999999999</v>
      </c>
      <c r="G36" s="8">
        <v>263218.17600000004</v>
      </c>
    </row>
    <row r="37" spans="1:7">
      <c r="A37" s="43"/>
      <c r="B37" s="30" t="s">
        <v>19</v>
      </c>
      <c r="C37" s="27">
        <f>C38+C39</f>
        <v>-723923</v>
      </c>
      <c r="D37" s="27">
        <f t="shared" ref="D37:G37" si="9">D38+D39</f>
        <v>-682765</v>
      </c>
      <c r="E37" s="27">
        <f t="shared" si="9"/>
        <v>-705360</v>
      </c>
      <c r="F37" s="27">
        <f t="shared" si="9"/>
        <v>-715094.39999999991</v>
      </c>
      <c r="G37" s="27">
        <f t="shared" si="9"/>
        <v>-725218.17599999998</v>
      </c>
    </row>
    <row r="38" spans="1:7">
      <c r="A38" s="43"/>
      <c r="B38" s="32" t="s">
        <v>21</v>
      </c>
      <c r="C38" s="8">
        <v>-257000</v>
      </c>
      <c r="D38" s="8">
        <v>-267500</v>
      </c>
      <c r="E38" s="8">
        <v>-226720</v>
      </c>
      <c r="F38" s="8">
        <v>-235788.79999999999</v>
      </c>
      <c r="G38" s="8">
        <v>-245220.35200000001</v>
      </c>
    </row>
    <row r="39" spans="1:7">
      <c r="A39" s="43"/>
      <c r="B39" s="31" t="s">
        <v>37</v>
      </c>
      <c r="C39" s="8">
        <v>-466923</v>
      </c>
      <c r="D39" s="8">
        <v>-415265</v>
      </c>
      <c r="E39" s="8">
        <v>-478640</v>
      </c>
      <c r="F39" s="8">
        <v>-479305.6</v>
      </c>
      <c r="G39" s="8">
        <v>-479997.82400000002</v>
      </c>
    </row>
    <row r="40" spans="1:7">
      <c r="A40" s="43"/>
      <c r="B40" s="30" t="s">
        <v>29</v>
      </c>
      <c r="C40" s="27">
        <f>C41+C42</f>
        <v>0</v>
      </c>
      <c r="D40" s="27">
        <f t="shared" ref="D40:G40" si="10">D41+D42</f>
        <v>0</v>
      </c>
      <c r="E40" s="27">
        <f t="shared" si="10"/>
        <v>0</v>
      </c>
      <c r="F40" s="27">
        <f t="shared" si="10"/>
        <v>0</v>
      </c>
      <c r="G40" s="27">
        <f t="shared" si="10"/>
        <v>0</v>
      </c>
    </row>
    <row r="41" spans="1:7">
      <c r="A41" s="43"/>
      <c r="B41" s="32" t="s">
        <v>39</v>
      </c>
      <c r="C41" s="8">
        <v>151830</v>
      </c>
      <c r="D41" s="8">
        <v>300000</v>
      </c>
      <c r="E41" s="8"/>
      <c r="F41" s="8"/>
      <c r="G41" s="8"/>
    </row>
    <row r="42" spans="1:7">
      <c r="A42" s="43"/>
      <c r="B42" s="31" t="s">
        <v>40</v>
      </c>
      <c r="C42" s="8">
        <v>-151830</v>
      </c>
      <c r="D42" s="8">
        <v>-300000</v>
      </c>
      <c r="E42" s="8"/>
      <c r="F42" s="8"/>
      <c r="G42" s="8"/>
    </row>
    <row r="43" spans="1:7">
      <c r="A43" s="44" t="s">
        <v>41</v>
      </c>
      <c r="B43" s="26" t="s">
        <v>18</v>
      </c>
      <c r="C43" s="27">
        <f>C44</f>
        <v>1230032</v>
      </c>
      <c r="D43" s="27">
        <f t="shared" ref="D43:G43" si="11">D44</f>
        <v>1302251.52</v>
      </c>
      <c r="E43" s="27">
        <f t="shared" si="11"/>
        <v>1100655.31</v>
      </c>
      <c r="F43" s="27">
        <f t="shared" si="11"/>
        <v>455599.83999999997</v>
      </c>
      <c r="G43" s="27">
        <f t="shared" si="11"/>
        <v>0</v>
      </c>
    </row>
    <row r="44" spans="1:7">
      <c r="A44" s="44"/>
      <c r="B44" s="28" t="s">
        <v>26</v>
      </c>
      <c r="C44" s="8">
        <v>1230032</v>
      </c>
      <c r="D44" s="8">
        <v>1302251.52</v>
      </c>
      <c r="E44" s="8">
        <v>1100655.31</v>
      </c>
      <c r="F44" s="8">
        <v>455599.83999999997</v>
      </c>
      <c r="G44" s="8"/>
    </row>
    <row r="45" spans="1:7">
      <c r="A45" s="44"/>
      <c r="B45" s="30" t="s">
        <v>19</v>
      </c>
      <c r="C45" s="27">
        <f>C46+C47+C48</f>
        <v>-1230032.6629999997</v>
      </c>
      <c r="D45" s="27">
        <f t="shared" ref="D45:G45" si="12">D46+D47+D48</f>
        <v>-1302251.52</v>
      </c>
      <c r="E45" s="27">
        <f t="shared" si="12"/>
        <v>-1100655.31</v>
      </c>
      <c r="F45" s="27">
        <f t="shared" si="12"/>
        <v>-455599.83999999997</v>
      </c>
      <c r="G45" s="27">
        <f t="shared" si="12"/>
        <v>0</v>
      </c>
    </row>
    <row r="46" spans="1:7">
      <c r="A46" s="44"/>
      <c r="B46" s="31" t="s">
        <v>34</v>
      </c>
      <c r="C46" s="8">
        <v>-937902.29999999993</v>
      </c>
      <c r="D46" s="8">
        <v>-822757.52</v>
      </c>
      <c r="E46" s="8">
        <v>-629072.15</v>
      </c>
      <c r="F46" s="8">
        <v>-136621.6</v>
      </c>
      <c r="G46" s="8"/>
    </row>
    <row r="47" spans="1:7">
      <c r="A47" s="44"/>
      <c r="B47" s="32" t="s">
        <v>21</v>
      </c>
      <c r="C47" s="8">
        <v>-112661</v>
      </c>
      <c r="D47" s="8">
        <v>-116800</v>
      </c>
      <c r="E47" s="8">
        <v>-123000</v>
      </c>
      <c r="F47" s="8">
        <v>-82213.509999999995</v>
      </c>
      <c r="G47" s="8"/>
    </row>
    <row r="48" spans="1:7">
      <c r="A48" s="44"/>
      <c r="B48" s="31" t="s">
        <v>37</v>
      </c>
      <c r="C48" s="8">
        <v>-179469.36300000001</v>
      </c>
      <c r="D48" s="8">
        <v>-362694</v>
      </c>
      <c r="E48" s="8">
        <v>-348583.16</v>
      </c>
      <c r="F48" s="8">
        <v>-236764.72999999998</v>
      </c>
      <c r="G48" s="8"/>
    </row>
    <row r="49" spans="1:7">
      <c r="A49" s="43" t="s">
        <v>42</v>
      </c>
      <c r="B49" s="26" t="s">
        <v>18</v>
      </c>
      <c r="C49" s="27">
        <f>C50</f>
        <v>35000</v>
      </c>
      <c r="D49" s="27">
        <f t="shared" ref="D49:G49" si="13">D50</f>
        <v>70000</v>
      </c>
      <c r="E49" s="27">
        <f t="shared" si="13"/>
        <v>70000</v>
      </c>
      <c r="F49" s="27">
        <f t="shared" si="13"/>
        <v>68792</v>
      </c>
      <c r="G49" s="27">
        <f t="shared" si="13"/>
        <v>0</v>
      </c>
    </row>
    <row r="50" spans="1:7">
      <c r="A50" s="43"/>
      <c r="B50" s="28" t="s">
        <v>26</v>
      </c>
      <c r="C50" s="8">
        <v>35000</v>
      </c>
      <c r="D50" s="8">
        <v>70000</v>
      </c>
      <c r="E50" s="8">
        <v>70000</v>
      </c>
      <c r="F50" s="8">
        <v>68792</v>
      </c>
      <c r="G50" s="8"/>
    </row>
    <row r="51" spans="1:7">
      <c r="A51" s="43"/>
      <c r="B51" s="30" t="s">
        <v>19</v>
      </c>
      <c r="C51" s="27">
        <f>C52+C53</f>
        <v>-102545</v>
      </c>
      <c r="D51" s="27">
        <f t="shared" ref="D51:G51" si="14">D52+D53</f>
        <v>-89460</v>
      </c>
      <c r="E51" s="27">
        <f t="shared" si="14"/>
        <v>-89460</v>
      </c>
      <c r="F51" s="27">
        <f t="shared" si="14"/>
        <v>-87916.176000000007</v>
      </c>
      <c r="G51" s="27">
        <f t="shared" si="14"/>
        <v>0</v>
      </c>
    </row>
    <row r="52" spans="1:7">
      <c r="A52" s="43"/>
      <c r="B52" s="32" t="s">
        <v>21</v>
      </c>
      <c r="C52" s="8">
        <v>-53426</v>
      </c>
      <c r="D52" s="8">
        <v>-60589</v>
      </c>
      <c r="E52" s="8">
        <v>-63255</v>
      </c>
      <c r="F52" s="8">
        <v>-65975</v>
      </c>
      <c r="G52" s="8"/>
    </row>
    <row r="53" spans="1:7">
      <c r="A53" s="43"/>
      <c r="B53" s="31" t="s">
        <v>37</v>
      </c>
      <c r="C53" s="8">
        <v>-49119</v>
      </c>
      <c r="D53" s="8">
        <v>-28871</v>
      </c>
      <c r="E53" s="8">
        <v>-26205</v>
      </c>
      <c r="F53" s="8">
        <v>-21941.176000000007</v>
      </c>
      <c r="G53" s="8"/>
    </row>
    <row r="54" spans="1:7">
      <c r="A54" s="43" t="s">
        <v>43</v>
      </c>
      <c r="B54" s="26" t="s">
        <v>18</v>
      </c>
      <c r="C54" s="27">
        <f>C55</f>
        <v>60901.8</v>
      </c>
      <c r="D54" s="27">
        <f t="shared" ref="D54:G54" si="15">D55</f>
        <v>59067.57</v>
      </c>
      <c r="E54" s="27">
        <f t="shared" si="15"/>
        <v>40492.25</v>
      </c>
      <c r="F54" s="27">
        <f t="shared" si="15"/>
        <v>16871.77</v>
      </c>
      <c r="G54" s="27">
        <f t="shared" si="15"/>
        <v>0</v>
      </c>
    </row>
    <row r="55" spans="1:7">
      <c r="A55" s="43"/>
      <c r="B55" s="28" t="s">
        <v>26</v>
      </c>
      <c r="C55" s="8">
        <v>60901.8</v>
      </c>
      <c r="D55" s="8">
        <v>59067.57</v>
      </c>
      <c r="E55" s="8">
        <v>40492.25</v>
      </c>
      <c r="F55" s="8">
        <v>16871.77</v>
      </c>
      <c r="G55" s="8"/>
    </row>
    <row r="56" spans="1:7">
      <c r="A56" s="43"/>
      <c r="B56" s="30" t="s">
        <v>19</v>
      </c>
      <c r="C56" s="27">
        <f>C57+C58</f>
        <v>-62060</v>
      </c>
      <c r="D56" s="27">
        <f t="shared" ref="D56:G56" si="16">D57+D58</f>
        <v>-20263.62</v>
      </c>
      <c r="E56" s="27">
        <f t="shared" si="16"/>
        <v>-40492.25</v>
      </c>
      <c r="F56" s="27">
        <f t="shared" si="16"/>
        <v>-16871.319999999992</v>
      </c>
      <c r="G56" s="27">
        <f t="shared" si="16"/>
        <v>0</v>
      </c>
    </row>
    <row r="57" spans="1:7">
      <c r="A57" s="43"/>
      <c r="B57" s="32" t="s">
        <v>21</v>
      </c>
      <c r="C57" s="8"/>
      <c r="D57" s="8">
        <v>-19588.32</v>
      </c>
      <c r="E57" s="8">
        <v>-19588.32</v>
      </c>
      <c r="F57" s="8">
        <v>-16871.319999999992</v>
      </c>
      <c r="G57" s="8"/>
    </row>
    <row r="58" spans="1:7">
      <c r="A58" s="23"/>
      <c r="B58" s="31" t="s">
        <v>37</v>
      </c>
      <c r="C58" s="8">
        <v>-62060</v>
      </c>
      <c r="D58" s="8">
        <v>-675.29999999999927</v>
      </c>
      <c r="E58" s="8">
        <v>-20903.93</v>
      </c>
      <c r="F58" s="8"/>
      <c r="G58" s="8"/>
    </row>
    <row r="59" spans="1:7">
      <c r="A59" s="23"/>
      <c r="B59" s="23"/>
      <c r="C59" s="23"/>
      <c r="D59" s="23"/>
      <c r="E59" s="23"/>
      <c r="F59" s="23"/>
      <c r="G59" s="23"/>
    </row>
    <row r="60" spans="1:7">
      <c r="A60" s="23"/>
      <c r="B60" s="23"/>
      <c r="C60" s="23"/>
      <c r="D60" s="23"/>
      <c r="E60" s="23"/>
      <c r="F60" s="23"/>
      <c r="G60" s="23"/>
    </row>
    <row r="61" spans="1:7" ht="18" thickBot="1">
      <c r="A61" s="46" t="s">
        <v>46</v>
      </c>
      <c r="B61" s="46"/>
      <c r="C61" s="46"/>
      <c r="D61" s="46"/>
      <c r="E61" s="46"/>
      <c r="F61" s="46"/>
      <c r="G61" s="46"/>
    </row>
    <row r="62" spans="1:7" ht="15.75" thickTop="1">
      <c r="A62" s="4" t="s">
        <v>16</v>
      </c>
      <c r="B62" s="25"/>
      <c r="C62" s="25">
        <v>2026</v>
      </c>
      <c r="D62" s="25" t="s">
        <v>12</v>
      </c>
      <c r="E62" s="25" t="s">
        <v>13</v>
      </c>
      <c r="F62" s="25" t="s">
        <v>14</v>
      </c>
      <c r="G62" s="25" t="s">
        <v>15</v>
      </c>
    </row>
    <row r="63" spans="1:7">
      <c r="A63" s="33" t="s">
        <v>17</v>
      </c>
      <c r="B63" s="33" t="s">
        <v>19</v>
      </c>
      <c r="C63" s="27"/>
      <c r="D63" s="27">
        <f>D64+D65</f>
        <v>-372751.93600000005</v>
      </c>
      <c r="E63" s="27">
        <f t="shared" ref="E63:G63" si="17">E64+E65</f>
        <v>-387516.41600000003</v>
      </c>
      <c r="F63" s="27">
        <f t="shared" si="17"/>
        <v>-415735.64800000004</v>
      </c>
      <c r="G63" s="27">
        <f t="shared" si="17"/>
        <v>-443121.5625</v>
      </c>
    </row>
    <row r="64" spans="1:7">
      <c r="A64" s="34"/>
      <c r="B64" s="34" t="s">
        <v>21</v>
      </c>
      <c r="C64" s="35"/>
      <c r="D64" s="35">
        <v>-368751.93600000005</v>
      </c>
      <c r="E64" s="35">
        <v>-383416.41600000003</v>
      </c>
      <c r="F64" s="35">
        <v>-411533.14800000004</v>
      </c>
      <c r="G64" s="35">
        <v>-438814</v>
      </c>
    </row>
    <row r="65" spans="1:7">
      <c r="A65" s="36"/>
      <c r="B65" s="34" t="s">
        <v>22</v>
      </c>
      <c r="C65" s="35"/>
      <c r="D65" s="35">
        <v>-4000</v>
      </c>
      <c r="E65" s="35">
        <v>-4100</v>
      </c>
      <c r="F65" s="35">
        <v>-4202.5</v>
      </c>
      <c r="G65" s="35">
        <v>-4307.5625</v>
      </c>
    </row>
    <row r="66" spans="1:7">
      <c r="A66" s="33" t="s">
        <v>20</v>
      </c>
      <c r="B66" s="33" t="s">
        <v>19</v>
      </c>
      <c r="C66" s="27"/>
      <c r="D66" s="27">
        <v>-79466</v>
      </c>
      <c r="E66" s="27">
        <v>-82965</v>
      </c>
      <c r="F66" s="27">
        <v>-86533</v>
      </c>
      <c r="G66" s="27">
        <v>-90168</v>
      </c>
    </row>
    <row r="67" spans="1:7">
      <c r="A67" s="7"/>
      <c r="B67" s="7" t="s">
        <v>21</v>
      </c>
      <c r="C67" s="8"/>
      <c r="D67" s="8">
        <v>-79466</v>
      </c>
      <c r="E67" s="8">
        <v>-82965</v>
      </c>
      <c r="F67" s="8">
        <v>-86533</v>
      </c>
      <c r="G67" s="8">
        <v>-90168</v>
      </c>
    </row>
    <row r="68" spans="1:7">
      <c r="A68" s="4" t="s">
        <v>23</v>
      </c>
      <c r="B68" s="25"/>
      <c r="C68" s="25">
        <v>2026</v>
      </c>
      <c r="D68" s="25" t="s">
        <v>12</v>
      </c>
      <c r="E68" s="25" t="s">
        <v>13</v>
      </c>
      <c r="F68" s="25" t="s">
        <v>14</v>
      </c>
      <c r="G68" s="25" t="s">
        <v>15</v>
      </c>
    </row>
    <row r="69" spans="1:7" ht="30">
      <c r="A69" s="37" t="s">
        <v>24</v>
      </c>
      <c r="B69" s="37" t="s">
        <v>18</v>
      </c>
      <c r="C69" s="27">
        <f>C70+C71</f>
        <v>2176664.7999999998</v>
      </c>
      <c r="D69" s="27">
        <f>D70+D71</f>
        <v>2254084.09</v>
      </c>
      <c r="E69" s="27">
        <f t="shared" ref="E69:G69" si="18">E70+E71</f>
        <v>2066307.56</v>
      </c>
      <c r="F69" s="27">
        <f t="shared" si="18"/>
        <v>1417400.0099999998</v>
      </c>
      <c r="G69" s="27">
        <f t="shared" si="18"/>
        <v>899264.67599999998</v>
      </c>
    </row>
    <row r="70" spans="1:7">
      <c r="A70" s="23"/>
      <c r="B70" s="34" t="s">
        <v>26</v>
      </c>
      <c r="C70" s="35">
        <v>1830856.8</v>
      </c>
      <c r="D70" s="35">
        <v>1880084.09</v>
      </c>
      <c r="E70" s="35">
        <v>1673147.56</v>
      </c>
      <c r="F70" s="35">
        <v>1003263.6099999999</v>
      </c>
      <c r="G70" s="35">
        <f>662000-200000</f>
        <v>462000</v>
      </c>
    </row>
    <row r="71" spans="1:7">
      <c r="A71" s="23"/>
      <c r="B71" s="34" t="s">
        <v>27</v>
      </c>
      <c r="C71" s="35">
        <v>345808</v>
      </c>
      <c r="D71" s="35">
        <v>374000</v>
      </c>
      <c r="E71" s="35">
        <v>393160</v>
      </c>
      <c r="F71" s="35">
        <v>414136.4</v>
      </c>
      <c r="G71" s="35">
        <v>437264.67599999998</v>
      </c>
    </row>
    <row r="72" spans="1:7">
      <c r="A72" s="23"/>
      <c r="B72" s="33" t="s">
        <v>19</v>
      </c>
      <c r="C72" s="27">
        <f>C73+C74+C75</f>
        <v>-2263793.6629999997</v>
      </c>
      <c r="D72" s="27">
        <f>D73+D74+D75</f>
        <v>-2298857.14</v>
      </c>
      <c r="E72" s="27">
        <f t="shared" ref="E72:G72" si="19">E73+E74+E75</f>
        <v>-2152288.56</v>
      </c>
      <c r="F72" s="27">
        <f t="shared" si="19"/>
        <v>-1505497.186</v>
      </c>
      <c r="G72" s="27">
        <f t="shared" si="19"/>
        <v>-970735.35599999991</v>
      </c>
    </row>
    <row r="73" spans="1:7">
      <c r="A73" s="1"/>
      <c r="B73" s="38" t="s">
        <v>28</v>
      </c>
      <c r="C73" s="35">
        <v>-937902.29999999993</v>
      </c>
      <c r="D73" s="35">
        <v>-822757.52</v>
      </c>
      <c r="E73" s="35">
        <v>-629072.14999999991</v>
      </c>
      <c r="F73" s="35">
        <v>-136621.6</v>
      </c>
      <c r="G73" s="35"/>
    </row>
    <row r="74" spans="1:7">
      <c r="A74" s="1"/>
      <c r="B74" s="34" t="s">
        <v>21</v>
      </c>
      <c r="C74" s="35">
        <v>-423087</v>
      </c>
      <c r="D74" s="35">
        <v>-519094.32</v>
      </c>
      <c r="E74" s="35">
        <v>-489584.32</v>
      </c>
      <c r="F74" s="35">
        <v>-460321.63</v>
      </c>
      <c r="G74" s="35">
        <f>-507191.352+200000</f>
        <v>-307191.35200000001</v>
      </c>
    </row>
    <row r="75" spans="1:7">
      <c r="A75" s="1"/>
      <c r="B75" s="34" t="s">
        <v>22</v>
      </c>
      <c r="C75" s="35">
        <v>-902804.36300000001</v>
      </c>
      <c r="D75" s="35">
        <v>-957005.3</v>
      </c>
      <c r="E75" s="35">
        <v>-1033632.0900000001</v>
      </c>
      <c r="F75" s="35">
        <v>-908553.95600000001</v>
      </c>
      <c r="G75" s="35">
        <v>-663544.00399999996</v>
      </c>
    </row>
    <row r="76" spans="1:7">
      <c r="A76" s="23"/>
      <c r="B76" s="33" t="s">
        <v>29</v>
      </c>
      <c r="C76" s="39"/>
      <c r="D76" s="40">
        <f>D77+D78</f>
        <v>0</v>
      </c>
      <c r="E76" s="40">
        <f t="shared" ref="E76:G76" si="20">E77+E78</f>
        <v>0</v>
      </c>
      <c r="F76" s="40">
        <f t="shared" si="20"/>
        <v>0</v>
      </c>
      <c r="G76" s="40">
        <f t="shared" si="20"/>
        <v>0</v>
      </c>
    </row>
    <row r="77" spans="1:7">
      <c r="A77" s="23"/>
      <c r="B77" s="7" t="s">
        <v>30</v>
      </c>
      <c r="C77" s="23"/>
      <c r="D77" s="41">
        <v>300000</v>
      </c>
      <c r="E77" s="23"/>
      <c r="F77" s="23"/>
      <c r="G77" s="23"/>
    </row>
    <row r="78" spans="1:7">
      <c r="A78" s="23"/>
      <c r="B78" s="7" t="s">
        <v>31</v>
      </c>
      <c r="C78" s="23"/>
      <c r="D78" s="41">
        <v>-300000</v>
      </c>
      <c r="E78" s="23"/>
      <c r="F78" s="23"/>
      <c r="G78" s="23"/>
    </row>
    <row r="79" spans="1:7">
      <c r="A79" s="33" t="s">
        <v>25</v>
      </c>
      <c r="B79" s="33" t="s">
        <v>19</v>
      </c>
      <c r="C79" s="27">
        <f>C80+C81+C82</f>
        <v>-96000</v>
      </c>
      <c r="D79" s="27">
        <f>D80+D81+D82</f>
        <v>-76347.999999999985</v>
      </c>
      <c r="E79" s="27">
        <f t="shared" ref="E79:G79" si="21">E80+E81+E82</f>
        <v>-72000</v>
      </c>
      <c r="F79" s="27">
        <f t="shared" si="21"/>
        <v>-73000</v>
      </c>
      <c r="G79" s="27">
        <f t="shared" si="21"/>
        <v>-74000</v>
      </c>
    </row>
    <row r="80" spans="1:7">
      <c r="A80" s="23"/>
      <c r="B80" s="38" t="s">
        <v>34</v>
      </c>
      <c r="C80" s="35">
        <v>-9000</v>
      </c>
      <c r="D80" s="35">
        <v>-9000</v>
      </c>
      <c r="E80" s="35">
        <v>-9000</v>
      </c>
      <c r="F80" s="35">
        <v>-9000</v>
      </c>
      <c r="G80" s="35">
        <v>-9000</v>
      </c>
    </row>
    <row r="81" spans="1:7">
      <c r="A81" s="23"/>
      <c r="B81" s="34" t="s">
        <v>21</v>
      </c>
      <c r="C81" s="35">
        <v>-25000</v>
      </c>
      <c r="D81" s="35">
        <v>-5347.99999999999</v>
      </c>
      <c r="E81" s="35"/>
      <c r="F81" s="35"/>
      <c r="G81" s="35"/>
    </row>
    <row r="82" spans="1:7">
      <c r="A82" s="23"/>
      <c r="B82" s="34" t="s">
        <v>22</v>
      </c>
      <c r="C82" s="35">
        <v>-62000</v>
      </c>
      <c r="D82" s="35">
        <v>-62000</v>
      </c>
      <c r="E82" s="35">
        <v>-63000</v>
      </c>
      <c r="F82" s="35">
        <v>-64000</v>
      </c>
      <c r="G82" s="35">
        <v>-65000</v>
      </c>
    </row>
    <row r="83" spans="1:7">
      <c r="A83" s="4" t="s">
        <v>32</v>
      </c>
      <c r="B83" s="25"/>
      <c r="C83" s="25">
        <v>2026</v>
      </c>
      <c r="D83" s="25" t="s">
        <v>12</v>
      </c>
      <c r="E83" s="25" t="s">
        <v>13</v>
      </c>
      <c r="F83" s="25" t="s">
        <v>14</v>
      </c>
      <c r="G83" s="25" t="s">
        <v>15</v>
      </c>
    </row>
    <row r="84" spans="1:7" ht="30">
      <c r="A84" s="37" t="s">
        <v>33</v>
      </c>
      <c r="B84" s="37" t="s">
        <v>18</v>
      </c>
      <c r="C84" s="27">
        <f>C85</f>
        <v>1034119</v>
      </c>
      <c r="D84" s="27">
        <f>D85</f>
        <v>1116848.52</v>
      </c>
      <c r="E84" s="27">
        <f t="shared" ref="E84:G84" si="22">E85</f>
        <v>1206196.4016000002</v>
      </c>
      <c r="F84" s="27">
        <f t="shared" si="22"/>
        <v>1302692.1137280003</v>
      </c>
      <c r="G84" s="27">
        <f t="shared" si="22"/>
        <v>1406907.4828262404</v>
      </c>
    </row>
    <row r="85" spans="1:7">
      <c r="A85" s="23"/>
      <c r="B85" s="34" t="s">
        <v>26</v>
      </c>
      <c r="C85" s="35">
        <v>1034119</v>
      </c>
      <c r="D85" s="35">
        <v>1116848.52</v>
      </c>
      <c r="E85" s="35">
        <v>1206196.4016000002</v>
      </c>
      <c r="F85" s="35">
        <v>1302692.1137280003</v>
      </c>
      <c r="G85" s="35">
        <v>1406907.4828262404</v>
      </c>
    </row>
    <row r="86" spans="1:7">
      <c r="A86" s="23"/>
      <c r="B86" s="33" t="s">
        <v>19</v>
      </c>
      <c r="C86" s="27">
        <f>C87+C88</f>
        <v>-1001463</v>
      </c>
      <c r="D86" s="27">
        <f>D87+D88</f>
        <v>-649382.68400000001</v>
      </c>
      <c r="E86" s="27">
        <f t="shared" ref="E86:G86" si="23">E87+E88</f>
        <v>-678399.86400000006</v>
      </c>
      <c r="F86" s="27">
        <f t="shared" si="23"/>
        <v>-708265.26283000002</v>
      </c>
      <c r="G86" s="27">
        <f t="shared" si="23"/>
        <v>-743812.98182734987</v>
      </c>
    </row>
    <row r="87" spans="1:7">
      <c r="A87" s="23"/>
      <c r="B87" s="34" t="s">
        <v>21</v>
      </c>
      <c r="C87" s="35">
        <v>-741765</v>
      </c>
      <c r="D87" s="35">
        <v>-416325.484</v>
      </c>
      <c r="E87" s="35">
        <v>-434855.09</v>
      </c>
      <c r="F87" s="35">
        <v>-453760.97400000005</v>
      </c>
      <c r="G87" s="35">
        <v>-477856</v>
      </c>
    </row>
    <row r="88" spans="1:7">
      <c r="A88" s="23"/>
      <c r="B88" s="34" t="s">
        <v>22</v>
      </c>
      <c r="C88" s="35">
        <f>-255348-4000-350</f>
        <v>-259698</v>
      </c>
      <c r="D88" s="35">
        <v>-233057.2</v>
      </c>
      <c r="E88" s="35">
        <v>-243544.774</v>
      </c>
      <c r="F88" s="35">
        <v>-254504.28882999995</v>
      </c>
      <c r="G88" s="35">
        <v>-265956.98182734993</v>
      </c>
    </row>
    <row r="89" spans="1:7">
      <c r="B89" s="30" t="s">
        <v>29</v>
      </c>
      <c r="C89" s="27">
        <f>C90</f>
        <v>350</v>
      </c>
      <c r="D89" s="27">
        <f t="shared" ref="D89" si="24">D90</f>
        <v>0</v>
      </c>
      <c r="E89" s="27">
        <f t="shared" ref="E89" si="25">E90</f>
        <v>0</v>
      </c>
      <c r="F89" s="27">
        <f t="shared" ref="F89" si="26">F90</f>
        <v>0</v>
      </c>
      <c r="G89" s="27">
        <f t="shared" ref="G89" si="27">G90</f>
        <v>0</v>
      </c>
    </row>
    <row r="90" spans="1:7">
      <c r="B90" s="31" t="s">
        <v>55</v>
      </c>
      <c r="C90" s="8">
        <v>350</v>
      </c>
      <c r="D90" s="8"/>
      <c r="E90" s="8"/>
      <c r="F90" s="8"/>
      <c r="G90" s="8"/>
    </row>
    <row r="91" spans="1:7">
      <c r="C91" s="2"/>
      <c r="D91" s="2"/>
      <c r="E91" s="2"/>
      <c r="F91" s="2"/>
      <c r="G91" s="2"/>
    </row>
    <row r="92" spans="1:7">
      <c r="C92" s="2"/>
      <c r="D92" s="2"/>
      <c r="E92" s="2"/>
      <c r="F92" s="2"/>
      <c r="G92" s="2"/>
    </row>
    <row r="96" spans="1:7">
      <c r="C96" s="49"/>
      <c r="D96" s="49"/>
      <c r="E96" s="49"/>
      <c r="F96" s="49"/>
      <c r="G96" s="49"/>
    </row>
    <row r="97" spans="3:7">
      <c r="C97" s="49"/>
      <c r="D97" s="49"/>
      <c r="E97" s="49"/>
      <c r="F97" s="49"/>
      <c r="G97" s="49"/>
    </row>
  </sheetData>
  <mergeCells count="8">
    <mergeCell ref="A1:G1"/>
    <mergeCell ref="A23:G23"/>
    <mergeCell ref="A61:G61"/>
    <mergeCell ref="A25:A33"/>
    <mergeCell ref="A34:A42"/>
    <mergeCell ref="A43:A48"/>
    <mergeCell ref="A49:A53"/>
    <mergeCell ref="A54:A5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479CD319D7BE4699FE88EEFEEE7C57" ma:contentTypeVersion="21" ma:contentTypeDescription="Loo uus dokument" ma:contentTypeScope="" ma:versionID="c2ac0f5701bcfaef9918efea77f862b2">
  <xsd:schema xmlns:xsd="http://www.w3.org/2001/XMLSchema" xmlns:xs="http://www.w3.org/2001/XMLSchema" xmlns:p="http://schemas.microsoft.com/office/2006/metadata/properties" xmlns:ns2="0d81c65f-5842-43c9-a691-e445a40616d7" xmlns:ns3="51e387ab-2cf3-47c1-961d-d9fa51046f5a" targetNamespace="http://schemas.microsoft.com/office/2006/metadata/properties" ma:root="true" ma:fieldsID="cdfbf8584c7df0eaf5f503546c5d6a8b" ns2:_="" ns3:_="">
    <xsd:import namespace="0d81c65f-5842-43c9-a691-e445a40616d7"/>
    <xsd:import namespace="51e387ab-2cf3-47c1-961d-d9fa51046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1c65f-5842-43c9-a691-e445a4061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Pildisildid" ma:readOnly="false" ma:fieldId="{5cf76f15-5ced-4ddc-b409-7134ff3c332f}" ma:taxonomyMulti="true" ma:sspId="2765f91d-7ede-454c-a68b-1b422a717c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387ab-2cf3-47c1-961d-d9fa5104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4b029d-fafb-4083-b8c9-6fb998ff47d5}" ma:internalName="TaxCatchAll" ma:showField="CatchAllData" ma:web="51e387ab-2cf3-47c1-961d-d9fa51046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81c65f-5842-43c9-a691-e445a40616d7">
      <Terms xmlns="http://schemas.microsoft.com/office/infopath/2007/PartnerControls"/>
    </lcf76f155ced4ddcb4097134ff3c332f>
    <TaxCatchAll xmlns="51e387ab-2cf3-47c1-961d-d9fa51046f5a" xsi:nil="true"/>
  </documentManagement>
</p:properties>
</file>

<file path=customXml/itemProps1.xml><?xml version="1.0" encoding="utf-8"?>
<ds:datastoreItem xmlns:ds="http://schemas.openxmlformats.org/officeDocument/2006/customXml" ds:itemID="{9C8CABD8-CC47-469F-9086-48BA8AB14CD9}"/>
</file>

<file path=customXml/itemProps2.xml><?xml version="1.0" encoding="utf-8"?>
<ds:datastoreItem xmlns:ds="http://schemas.openxmlformats.org/officeDocument/2006/customXml" ds:itemID="{C0D50E16-398B-402C-A1F1-2A3127DDEFDD}"/>
</file>

<file path=customXml/itemProps3.xml><?xml version="1.0" encoding="utf-8"?>
<ds:datastoreItem xmlns:ds="http://schemas.openxmlformats.org/officeDocument/2006/customXml" ds:itemID="{4F7418E7-7DB1-43D9-9792-CE1024A364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Piret Zahkna - ELVL</dc:creator>
  <cp:lastModifiedBy>Piret Zahkna - ELVL</cp:lastModifiedBy>
  <dcterms:created xsi:type="dcterms:W3CDTF">2026-08-31T10:07:54Z</dcterms:created>
  <dcterms:modified xsi:type="dcterms:W3CDTF">2026-09-01T09:45:41Z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0x01010042479CD319D7BE4699FE88EEFEEE7C57</vt:lpwstr>
  </property>
</Properties>
</file>